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0380" windowHeight="2970" tabRatio="716" activeTab="0"/>
  </bookViews>
  <sheets>
    <sheet name="Rtfte trab indepen" sheetId="1" r:id="rId1"/>
  </sheets>
  <definedNames>
    <definedName name="_xlnm.Print_Area" localSheetId="0">'Rtfte trab indepen'!$A$4:$G$4</definedName>
  </definedNames>
  <calcPr fullCalcOnLoad="1"/>
</workbook>
</file>

<file path=xl/comments1.xml><?xml version="1.0" encoding="utf-8"?>
<comments xmlns="http://schemas.openxmlformats.org/spreadsheetml/2006/main">
  <authors>
    <author>DIEGO</author>
    <author>DiegoGuevara</author>
    <author>Diego Guevara</author>
  </authors>
  <commentList>
    <comment ref="E70" authorId="0">
      <text>
        <r>
          <rPr>
            <sz val="9"/>
            <rFont val="Tahoma"/>
            <family val="0"/>
          </rPr>
          <t>Entiéndase que el servicio es un servicio que hubiera sido facturado al 16% si el trabajador perteneciera al régimen común. Y como la tarifa de retención de IVA es el 50% del IVA, por eso entonces ponemos acá un 8%. Pero si el servicio es gravado por ejemplo a tarifas del 10%, entonces acá pondríamos 5%.
Y nótese entonces cómo la medida del artículo 173 de la Ley 1450 solo tiene efectos en el cálculo de la retención a título del impuesto de renta pero no tiene efectos en este punto del cálculo de la retención a título de IVA la cual se aplica de forma normal</t>
        </r>
      </text>
    </comment>
    <comment ref="C81" authorId="1">
      <text>
        <r>
          <rPr>
            <sz val="8"/>
            <rFont val="Tahoma"/>
            <family val="2"/>
          </rPr>
          <t xml:space="preserve">De acuerdo con la circular DIAN 009 de enero 17 de 2007 (véase el punto IV-Retención en la fuente, y literal "a" Cambio de tabla, de dicha circular), en este punto del cálculo se debe trabajar con un resultado que contenga hasta las dos primeras cifras decimales
</t>
        </r>
      </text>
    </comment>
    <comment ref="E52" authorId="2">
      <text>
        <r>
          <rPr>
            <sz val="9"/>
            <rFont val="Tahoma"/>
            <family val="2"/>
          </rPr>
          <t xml:space="preserve">Estos valores se insertaron con un signo "-" adelante y así puede funcionar correctamente la formula de la SUMA que se hace en la celda F61. Si alguien usa esta plantilla para sus propios casos, no olvidar ponerle ese signo " - "  adelante a la cifra con la que practiquen
</t>
        </r>
      </text>
    </comment>
    <comment ref="E63" authorId="2">
      <text>
        <r>
          <rPr>
            <sz val="9"/>
            <rFont val="Tahoma"/>
            <family val="2"/>
          </rPr>
          <t xml:space="preserve">Si no se hubiera acogido a la norma del art. 173 de la Ley 1450 de 2011, la Retención a título de renta hubiera sido un 10% de los 2.558.000, osea, $255.800=.
</t>
        </r>
        <r>
          <rPr>
            <sz val="9"/>
            <color indexed="10"/>
            <rFont val="Tahoma"/>
            <family val="2"/>
          </rPr>
          <t xml:space="preserve">Debemos así mismo advertir que esta norma no beneficia a todos los que se ganen hasta 300 UVTs mensuales, pues si cambiáramos el valor del ingreso bruto a 6.000.000, y le restamos los mismos valores permitidos por el ejemplo, entonces la base gravable sería 5.192.000 y su retención con la tabla de asalariados </t>
        </r>
        <r>
          <rPr>
            <b/>
            <u val="single"/>
            <sz val="9"/>
            <color indexed="10"/>
            <rFont val="Tahoma"/>
            <family val="2"/>
          </rPr>
          <t>sería de $650.000, es decir, una retención mucho mayor a la que saldía de tomar los 5.192.000 y aplicarles el 10% directamente</t>
        </r>
        <r>
          <rPr>
            <sz val="9"/>
            <rFont val="Tahoma"/>
            <family val="2"/>
          </rPr>
          <t xml:space="preserve">
Eso significa que habrá que hacer primero las simulaciones respectivas para saber si conviene o no acogerse a esta norma.</t>
        </r>
      </text>
    </comment>
    <comment ref="E56" authorId="2">
      <text>
        <r>
          <rPr>
            <sz val="9"/>
            <rFont val="Tahoma"/>
            <family val="2"/>
          </rPr>
          <t xml:space="preserve">Se debe revisar que el valor del aporte obligatorio a pensiones, más estos aportes voluntarios a pensiones y a cuentas AFC no exceda al 30% valor del honorario o servicio bruto antes de IVA (ver art. 126-1 y 126-4 del E.T.)
</t>
        </r>
      </text>
    </comment>
    <comment ref="E66" authorId="2">
      <text>
        <r>
          <rPr>
            <sz val="9"/>
            <rFont val="Tahoma"/>
            <family val="0"/>
          </rPr>
          <t>Esta sería La base gravable sobre la cual se hubiera Generado el IVA, si hubiera pertenecido al Régimen común. Por tanto, esta es la misma base sobre la cual se tendría que calcular el IVA teórico y la respectiva Retención asumida del 50% de dicho IVA. Como quien dice, la base para el IVA no se afecta por el hecho de que sí se pueda afectar la base para efectos de Retención en la fuente</t>
        </r>
      </text>
    </comment>
  </commentList>
</comments>
</file>

<file path=xl/sharedStrings.xml><?xml version="1.0" encoding="utf-8"?>
<sst xmlns="http://schemas.openxmlformats.org/spreadsheetml/2006/main" count="60" uniqueCount="60">
  <si>
    <t>CASO PRACTICO</t>
  </si>
  <si>
    <t>a título de renta y de IVA son:</t>
  </si>
  <si>
    <t>Valor del pago mensual antes de IVA</t>
  </si>
  <si>
    <t>Valor total facturado</t>
  </si>
  <si>
    <t>un trabajador que presta un servicio gravado y que pertenece</t>
  </si>
  <si>
    <t>al régimen simplificado</t>
  </si>
  <si>
    <r>
      <t xml:space="preserve">Base para </t>
    </r>
    <r>
      <rPr>
        <b/>
        <sz val="10"/>
        <color indexed="10"/>
        <rFont val="Arial"/>
        <family val="2"/>
      </rPr>
      <t>retención en la fuente a título de renta</t>
    </r>
  </si>
  <si>
    <r>
      <t xml:space="preserve">Base para </t>
    </r>
    <r>
      <rPr>
        <b/>
        <sz val="10"/>
        <color indexed="12"/>
        <rFont val="Arial"/>
        <family val="2"/>
      </rPr>
      <t>retención asumida a título de IVA</t>
    </r>
    <r>
      <rPr>
        <sz val="10"/>
        <rFont val="Arial"/>
        <family val="0"/>
      </rPr>
      <t xml:space="preserve"> por ser</t>
    </r>
  </si>
  <si>
    <t xml:space="preserve">Tarifa </t>
  </si>
  <si>
    <t>Valor Retención asumida a título de IVA</t>
  </si>
  <si>
    <t>Valor que se usa para la depuración con la cual se obtendrán las bases para retenciones a título de renta, IVA e ICA</t>
  </si>
  <si>
    <t>Valor del IVA que factura el trabajador independiente (solo si pertenece al Régimen común)</t>
  </si>
  <si>
    <t xml:space="preserve">Modelo para Retención sobre Honorarios a Trabajadores Independientes que cotizan a Seguridad Social
</t>
  </si>
  <si>
    <t xml:space="preserve">Además, el señor David cumple con utilizar el 40% de los pagos mensuales que recibe como honorarios, como el valor base con la cual liquida sus aportes mensuales a salud </t>
  </si>
  <si>
    <t>y pensiones a través de la PILA</t>
  </si>
  <si>
    <t>Adicionalmente, el señor David Muñoz decide que cada mes tomará 100.000 de ese pago mensual que recibe de la empresa EL EJEMPLO S.A., y lo enviará como aporte voluntario a</t>
  </si>
  <si>
    <t>a los fondos de Pensiones y cuentas de Ahorro para el Fomento de la Construcción AFC</t>
  </si>
  <si>
    <t>superando 4 salarios mínimos vigentes, entonces también aportaría un 1% adicional al Fondo de Solidaridad Pensional)</t>
  </si>
  <si>
    <t xml:space="preserve">(viene siendo el "honorario, o servicio, o comisión o </t>
  </si>
  <si>
    <r>
      <t>emolumento</t>
    </r>
    <r>
      <rPr>
        <b/>
        <i/>
        <sz val="10"/>
        <rFont val="Arial"/>
        <family val="2"/>
      </rPr>
      <t xml:space="preserve"> gravable</t>
    </r>
    <r>
      <rPr>
        <sz val="10"/>
        <rFont val="Arial"/>
        <family val="2"/>
      </rPr>
      <t>")</t>
    </r>
  </si>
  <si>
    <t xml:space="preserve">Tabla de Retención en la fuente aplicable a pagos laborales gravables del mes y que se aplicará para el </t>
  </si>
  <si>
    <t>honorario gravable de este ejemplo</t>
  </si>
  <si>
    <t>Rangos en UVT</t>
  </si>
  <si>
    <t>Tarifa Marginal</t>
  </si>
  <si>
    <t>Instrucción para calcular la retención ("impuesto") en $</t>
  </si>
  <si>
    <t>Calculo en $ del valor de la retención</t>
  </si>
  <si>
    <t>Desde</t>
  </si>
  <si>
    <t>Hasta</t>
  </si>
  <si>
    <t>Ninguna</t>
  </si>
  <si>
    <t>&gt;95</t>
  </si>
  <si>
    <t>(Ingreso laboral gravado expresado en UVT menos 95 UVT)*19%</t>
  </si>
  <si>
    <t>&gt;150</t>
  </si>
  <si>
    <t>(Ingreso laboral gravado expresado en UVT menos 150 UVT)*28% más 10 UVT</t>
  </si>
  <si>
    <t>&gt;360</t>
  </si>
  <si>
    <t>En adelante</t>
  </si>
  <si>
    <t xml:space="preserve">  Valor de la UVT durante el 2011</t>
  </si>
  <si>
    <t>Valor de la retención (la base anterior se busca en la</t>
  </si>
  <si>
    <t>tabla del art. 383; ver más abajo dicha tabla)</t>
  </si>
  <si>
    <t>tanto las retenciones a título de renta, como la retención a título de IVA asumida al Régimen simplificado.</t>
  </si>
  <si>
    <t>Menos: Valor de los aportes obligatorios a salud y pensiones que efectúa el señor David Muñoz</t>
  </si>
  <si>
    <t>a salud y un 16% en aportes a pensión. Si el valor base para los aportes termina</t>
  </si>
  <si>
    <t xml:space="preserve">Menos: Aportes a fondos voluntarios de pensiones y cuentas AFC que también realiza el Señor David Pérez con los honorarios </t>
  </si>
  <si>
    <t>El Señor David Muñoz pertenece al régimen simplificado y por tanto  no factura IVA. La empresa EJEMPLO S.A. sí pertenece al régimen común y por tanto deberá practicar</t>
  </si>
  <si>
    <t xml:space="preserve">Modelo del Cálculo de Retención a Independientes según la Ley 1450 de 2011 </t>
  </si>
  <si>
    <t>(Fecha de Elaboración: Junio 17 de 2011)</t>
  </si>
  <si>
    <t>En la reciente Ley 1450 de Junio 16 de 2011, Plan Nacional de Desarrollo años 2010 a 2014,  el artículo 173 de la misma incluyó esta nueva normatividad:</t>
  </si>
  <si>
    <t>“Artículo 173. Aplicación de Retención en la fuente para trabajadores independientes. A los trabajadores independientes que tengan contratos de prestación de servicios al año, que no exceda a trescientos (300) UVTs mensuales, se les aplicará la misma tasa de retención de los asalariados estipulada en la tabla de retención en la fuente contenida en el Artículo 383 del E.T., modificado por la Ley 1111 de 2006.”</t>
  </si>
  <si>
    <r>
      <t xml:space="preserve">De acuerdo con esta nueva norma, cuando un agente de retención, a partir de Junio de 2011, deba cancelar los valores por honorarios,  comisiones, emolumentos eclesiásticos o servicios a un trabajador independiente con los cuales exista un contrato del que se comprueba que no ganará más de 300 UVT mensuales (es decir, 3.600 UVTs en el año) en ese caso podrán aplicar esta nueva norma y así evitar que al trabajador independiente se le practiquen las altas retenciones en la fuente a título de renta del artículo 392 del Estatuto Tributario y sus decretos reglamentarios (que contemplan tarifas del 11%, o 10%, o 6%, o 4%) y en su lugar, al </t>
    </r>
    <r>
      <rPr>
        <b/>
        <sz val="10"/>
        <color indexed="10"/>
        <rFont val="Arial"/>
        <family val="2"/>
      </rPr>
      <t xml:space="preserve">valor gravable </t>
    </r>
    <r>
      <rPr>
        <sz val="10"/>
        <rFont val="Arial"/>
        <family val="2"/>
      </rPr>
      <t>del honorario, comisión, servicio o emolumento (es decir, el valor del pago mensual restado en los valores que el independiente debe enviar a salud y pensiones) se le practicará retención en la fuente a título de renta con la tabla del Art. 383 del E.T. la cual se aplica para retención sobre pagos laborales (Nota: en esa tabla, los valores sujetos a retención son solo los que superen 95 UVTs, que en el 2011 serían $2.388.000)</t>
    </r>
  </si>
  <si>
    <t>(Nota: Para un mayor entendimiento de este tema, recomendamos en primer lugar estudiar nuestro editorial de Junio 20 de 2011</t>
  </si>
  <si>
    <t xml:space="preserve">Por consiguiente, en esta herramienta se plantea in ejemplo práctico que nos ayude a ilustrar cómo puede ser la aplicación de esta nueva medida. </t>
  </si>
  <si>
    <t>Supóngase que la empresa EJEMPLO S.A., en Julio 1 de 2011,  contrata los servicios de Auditoría Externa con el señor David Muñoz por un periodo de 12 meses. El monto</t>
  </si>
  <si>
    <t>300 x $25.132= $7.540.000), y por tanto sí se le puede aplicar la norma del art. 173 de la Ley 1450 de 2011</t>
  </si>
  <si>
    <t>El Señor David Muñoz menciona por escrito que en esa fecha, Julio 1 de de 2011, aunque posee otros contratos con otras empresas, en todo caso los pagos totales que recibe en el mes</t>
  </si>
  <si>
    <t>Con ese escenario, la depuración del pago que tendría que hacer la empresa EL EJEMPLO S.A. por ejemplo en Agosto 30  de 2011  para obtener la base sobre la cual practicaría las retenciones en la fuente</t>
  </si>
  <si>
    <r>
      <t xml:space="preserve">  Valor del </t>
    </r>
    <r>
      <rPr>
        <b/>
        <sz val="10"/>
        <color indexed="10"/>
        <rFont val="Arial"/>
        <family val="2"/>
      </rPr>
      <t>honorario gravable</t>
    </r>
    <r>
      <rPr>
        <sz val="10"/>
        <rFont val="Arial"/>
        <family val="0"/>
      </rPr>
      <t xml:space="preserve"> del mes en       terminos de UVT</t>
    </r>
  </si>
  <si>
    <t>de lo que le pagarán durante esos 12 meses será de 3.000.000. En ese caso, es claro que lo que se ganará mensualmente no supera los 300 UVT (que en el actual año 2011 son</t>
  </si>
  <si>
    <t>(3.000.000 x 40%) x 28,5% (nota: el trabajador independiente debe cubrir por su entera cuenta un 12,5% en aportes</t>
  </si>
  <si>
    <t>no superan los 300 UVT y que por tanto es merecedor de que le calculen su retención en la fuente a título de renta con la medida contenida en el artículo 173 de la Ley 1450 de 2011</t>
  </si>
  <si>
    <t>(Ingreso laboral gravado expresado en UVT menos 360 UVT)*33% más 69 UVT</t>
  </si>
  <si>
    <t>% retefuente que aplica</t>
  </si>
</sst>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 * #,##0.0_ ;_ * \-#,##0.0_ ;_ * &quot;-&quot;??_ ;_ @_ "/>
    <numFmt numFmtId="185" formatCode="_ * #,##0_ ;_ * \-#,##0_ ;_ * &quot;-&quot;??_ ;_ @_ "/>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_(* #,##0.0000_);_(* \(#,##0.0000\);_(* &quot;-&quot;??_);_(@_)"/>
    <numFmt numFmtId="193" formatCode="0.000"/>
    <numFmt numFmtId="194" formatCode="0.0000"/>
    <numFmt numFmtId="195" formatCode="000"/>
    <numFmt numFmtId="196" formatCode="_ &quot;$&quot;\ * #,##0.000_ ;_ &quot;$&quot;\ * \-#,##0.000_ ;_ &quot;$&quot;\ * &quot;-&quot;??_ ;_ @_ "/>
    <numFmt numFmtId="197" formatCode="_ &quot;$&quot;\ * #,##0.0000_ ;_ &quot;$&quot;\ * \-#,##0.0000_ ;_ &quot;$&quot;\ * &quot;-&quot;??_ ;_ @_ "/>
    <numFmt numFmtId="198" formatCode="_ &quot;$&quot;\ * #,##0.0_ ;_ &quot;$&quot;\ * \-#,##0.0_ ;_ &quot;$&quot;\ * &quot;-&quot;??_ ;_ @_ "/>
    <numFmt numFmtId="199" formatCode="_ &quot;$&quot;\ * #,##0_ ;_ &quot;$&quot;\ * \-#,##0_ ;_ &quot;$&quot;\ * &quot;-&quot;??_ ;_ @_ "/>
    <numFmt numFmtId="200" formatCode="_ * #,##0.000_ ;_ * \-#,##0.000_ ;_ * &quot;-&quot;??_ ;_ @_ "/>
    <numFmt numFmtId="201" formatCode="_ * #,##0.0000_ ;_ * \-#,##0.0000_ ;_ * &quot;-&quot;??_ ;_ @_ "/>
    <numFmt numFmtId="202" formatCode="#,##0;[Red]\(#,##0\)"/>
    <numFmt numFmtId="203" formatCode="#,##0;\(#,##0\)"/>
    <numFmt numFmtId="204" formatCode="#,##0;[Red]#,##0"/>
    <numFmt numFmtId="205" formatCode="&quot;$&quot;\ #,##0"/>
    <numFmt numFmtId="206" formatCode="0.000000000"/>
    <numFmt numFmtId="207" formatCode="0.0000000000"/>
    <numFmt numFmtId="208" formatCode="0.00000000000"/>
    <numFmt numFmtId="209" formatCode="0.000000000000"/>
    <numFmt numFmtId="210" formatCode="0.00000000"/>
    <numFmt numFmtId="211" formatCode="0.0000000"/>
    <numFmt numFmtId="212" formatCode="0.000000"/>
    <numFmt numFmtId="213" formatCode="0.00000"/>
  </numFmts>
  <fonts count="55">
    <font>
      <sz val="10"/>
      <name val="Arial"/>
      <family val="0"/>
    </font>
    <font>
      <u val="single"/>
      <sz val="10"/>
      <color indexed="12"/>
      <name val="Arial"/>
      <family val="0"/>
    </font>
    <font>
      <u val="single"/>
      <sz val="10"/>
      <color indexed="36"/>
      <name val="Arial"/>
      <family val="0"/>
    </font>
    <font>
      <b/>
      <sz val="10"/>
      <name val="Arial"/>
      <family val="2"/>
    </font>
    <font>
      <b/>
      <sz val="10"/>
      <color indexed="10"/>
      <name val="Arial"/>
      <family val="2"/>
    </font>
    <font>
      <b/>
      <sz val="10"/>
      <color indexed="12"/>
      <name val="Arial"/>
      <family val="2"/>
    </font>
    <font>
      <sz val="9"/>
      <name val="Tahoma"/>
      <family val="0"/>
    </font>
    <font>
      <sz val="10"/>
      <color indexed="10"/>
      <name val="Arial"/>
      <family val="0"/>
    </font>
    <font>
      <b/>
      <u val="single"/>
      <sz val="10"/>
      <name val="Arial"/>
      <family val="2"/>
    </font>
    <font>
      <i/>
      <sz val="10"/>
      <name val="Arial"/>
      <family val="2"/>
    </font>
    <font>
      <b/>
      <i/>
      <sz val="10"/>
      <name val="Arial"/>
      <family val="2"/>
    </font>
    <font>
      <sz val="8"/>
      <name val="Tahoma"/>
      <family val="2"/>
    </font>
    <font>
      <sz val="18"/>
      <color indexed="12"/>
      <name val="Arial"/>
      <family val="2"/>
    </font>
    <font>
      <sz val="9"/>
      <color indexed="10"/>
      <name val="Tahoma"/>
      <family val="2"/>
    </font>
    <font>
      <b/>
      <u val="single"/>
      <sz val="9"/>
      <color indexed="10"/>
      <name val="Tahoma"/>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i/>
      <sz val="10"/>
      <color indexed="62"/>
      <name val="Arial"/>
      <family val="2"/>
    </font>
    <font>
      <i/>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i/>
      <sz val="10"/>
      <color theme="4"/>
      <name val="Arial"/>
      <family val="2"/>
    </font>
    <font>
      <i/>
      <sz val="10"/>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36">
    <xf numFmtId="0" fontId="0" fillId="0" borderId="0" xfId="0" applyAlignment="1">
      <alignment/>
    </xf>
    <xf numFmtId="202" fontId="0" fillId="0" borderId="0" xfId="0" applyNumberFormat="1" applyAlignment="1">
      <alignment/>
    </xf>
    <xf numFmtId="0" fontId="4" fillId="0" borderId="0" xfId="0" applyFont="1" applyAlignment="1">
      <alignment/>
    </xf>
    <xf numFmtId="0" fontId="7" fillId="0" borderId="0" xfId="0" applyFont="1" applyAlignment="1">
      <alignment/>
    </xf>
    <xf numFmtId="0" fontId="8" fillId="0" borderId="0" xfId="0" applyFont="1" applyAlignment="1">
      <alignment/>
    </xf>
    <xf numFmtId="204" fontId="0" fillId="0" borderId="0" xfId="0" applyNumberFormat="1" applyAlignment="1">
      <alignment/>
    </xf>
    <xf numFmtId="202" fontId="0" fillId="0" borderId="0" xfId="50" applyNumberFormat="1" applyFont="1" applyAlignment="1">
      <alignment/>
    </xf>
    <xf numFmtId="202" fontId="0" fillId="0" borderId="10" xfId="50" applyNumberFormat="1" applyFont="1" applyBorder="1" applyAlignment="1">
      <alignment/>
    </xf>
    <xf numFmtId="9" fontId="0" fillId="0" borderId="10" xfId="0" applyNumberFormat="1" applyBorder="1" applyAlignment="1">
      <alignment/>
    </xf>
    <xf numFmtId="202" fontId="3" fillId="0" borderId="0" xfId="0" applyNumberFormat="1" applyFont="1" applyAlignment="1">
      <alignment/>
    </xf>
    <xf numFmtId="0" fontId="0" fillId="0" borderId="0" xfId="0" applyFont="1" applyAlignment="1">
      <alignment/>
    </xf>
    <xf numFmtId="0" fontId="0" fillId="0" borderId="0" xfId="0" applyFont="1" applyAlignment="1">
      <alignment horizontal="justify" vertical="top"/>
    </xf>
    <xf numFmtId="0" fontId="9" fillId="0" borderId="0" xfId="0" applyFont="1" applyAlignment="1">
      <alignment horizontal="justify" vertical="top"/>
    </xf>
    <xf numFmtId="2" fontId="0" fillId="0" borderId="0" xfId="0" applyNumberFormat="1" applyAlignment="1">
      <alignment/>
    </xf>
    <xf numFmtId="0" fontId="12" fillId="0" borderId="0" xfId="0" applyFont="1" applyAlignment="1">
      <alignment/>
    </xf>
    <xf numFmtId="199" fontId="0" fillId="0" borderId="0" xfId="0" applyNumberFormat="1" applyAlignment="1">
      <alignment/>
    </xf>
    <xf numFmtId="199" fontId="0" fillId="0" borderId="0" xfId="50" applyNumberFormat="1" applyFont="1" applyFill="1" applyAlignment="1">
      <alignment/>
    </xf>
    <xf numFmtId="199" fontId="0" fillId="33" borderId="0" xfId="50" applyNumberFormat="1" applyFont="1" applyFill="1" applyAlignment="1">
      <alignment/>
    </xf>
    <xf numFmtId="0" fontId="0" fillId="11" borderId="11" xfId="0" applyFont="1" applyFill="1" applyBorder="1" applyAlignment="1">
      <alignment horizontal="center" vertical="top" wrapText="1"/>
    </xf>
    <xf numFmtId="9" fontId="0" fillId="11" borderId="11" xfId="0" applyNumberFormat="1" applyFont="1" applyFill="1" applyBorder="1" applyAlignment="1">
      <alignment horizontal="center" vertical="top" wrapText="1"/>
    </xf>
    <xf numFmtId="0" fontId="3" fillId="10" borderId="11" xfId="0" applyFont="1" applyFill="1" applyBorder="1" applyAlignment="1">
      <alignment horizontal="center" vertical="center" wrapText="1"/>
    </xf>
    <xf numFmtId="178" fontId="0" fillId="0" borderId="11" xfId="50" applyFont="1" applyFill="1" applyBorder="1" applyAlignment="1">
      <alignment horizontal="left"/>
    </xf>
    <xf numFmtId="0" fontId="0" fillId="0" borderId="11" xfId="0" applyFont="1" applyFill="1" applyBorder="1" applyAlignment="1">
      <alignment horizontal="left" vertical="top" wrapText="1"/>
    </xf>
    <xf numFmtId="205" fontId="0" fillId="0" borderId="11" xfId="0" applyNumberFormat="1" applyFont="1" applyFill="1" applyBorder="1" applyAlignment="1">
      <alignment horizontal="right" vertical="top" wrapText="1"/>
    </xf>
    <xf numFmtId="202" fontId="15" fillId="33" borderId="0" xfId="50" applyNumberFormat="1" applyFont="1" applyFill="1" applyAlignment="1">
      <alignment/>
    </xf>
    <xf numFmtId="0" fontId="3" fillId="33" borderId="0" xfId="0" applyFont="1" applyFill="1" applyAlignment="1">
      <alignment/>
    </xf>
    <xf numFmtId="10" fontId="3" fillId="33" borderId="11" xfId="0" applyNumberFormat="1" applyFont="1" applyFill="1" applyBorder="1" applyAlignment="1">
      <alignment/>
    </xf>
    <xf numFmtId="0" fontId="3" fillId="33" borderId="11"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0" fillId="0" borderId="0" xfId="0" applyFont="1" applyAlignment="1">
      <alignment horizontal="justify" vertical="top"/>
    </xf>
    <xf numFmtId="0" fontId="52" fillId="0" borderId="0" xfId="0" applyFont="1" applyAlignment="1">
      <alignment horizontal="justify" vertical="top" wrapText="1"/>
    </xf>
    <xf numFmtId="0" fontId="52" fillId="0" borderId="0" xfId="0" applyFont="1" applyAlignment="1">
      <alignment horizontal="justify" vertical="top"/>
    </xf>
    <xf numFmtId="0" fontId="53" fillId="0" borderId="0" xfId="0" applyFont="1" applyAlignment="1">
      <alignment horizontal="justify" vertical="top"/>
    </xf>
    <xf numFmtId="0" fontId="1" fillId="0" borderId="0" xfId="45"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2</xdr:col>
      <xdr:colOff>581025</xdr:colOff>
      <xdr:row>3</xdr:row>
      <xdr:rowOff>152400</xdr:rowOff>
    </xdr:to>
    <xdr:pic>
      <xdr:nvPicPr>
        <xdr:cNvPr id="1" name="Picture 10"/>
        <xdr:cNvPicPr preferRelativeResize="1">
          <a:picLocks noChangeAspect="1"/>
        </xdr:cNvPicPr>
      </xdr:nvPicPr>
      <xdr:blipFill>
        <a:blip r:embed="rId1"/>
        <a:stretch>
          <a:fillRect/>
        </a:stretch>
      </xdr:blipFill>
      <xdr:spPr>
        <a:xfrm>
          <a:off x="0" y="66675"/>
          <a:ext cx="30480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ctualicese.com/actualidad/2011/06/20/nueva-ley-del-plan-nacional-de-desarrollo-modifica-la-retencion-en-la-fuente-para-trabajadores-independiente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image" Target="../media/image2.png"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6:G92"/>
  <sheetViews>
    <sheetView showGridLines="0" tabSelected="1" zoomScale="70" zoomScaleNormal="70" zoomScalePageLayoutView="0" workbookViewId="0" topLeftCell="A17">
      <selection activeCell="E46" sqref="E46"/>
    </sheetView>
  </sheetViews>
  <sheetFormatPr defaultColWidth="11.421875" defaultRowHeight="12.75"/>
  <cols>
    <col min="1" max="1" width="12.28125" style="0" customWidth="1"/>
    <col min="2" max="2" width="24.7109375" style="0" customWidth="1"/>
    <col min="3" max="3" width="28.28125" style="0" customWidth="1"/>
    <col min="4" max="4" width="47.140625" style="0" customWidth="1"/>
    <col min="5" max="5" width="16.7109375" style="0" customWidth="1"/>
    <col min="6" max="6" width="16.140625" style="0" customWidth="1"/>
    <col min="7" max="7" width="14.7109375" style="0" customWidth="1"/>
    <col min="8" max="8" width="14.421875" style="0" bestFit="1" customWidth="1"/>
    <col min="9" max="9" width="12.57421875" style="0" customWidth="1"/>
  </cols>
  <sheetData>
    <row r="6" ht="23.25">
      <c r="A6" s="14" t="s">
        <v>43</v>
      </c>
    </row>
    <row r="7" ht="12.75">
      <c r="A7" s="3" t="s">
        <v>44</v>
      </c>
    </row>
    <row r="8" ht="12.75">
      <c r="A8" s="3"/>
    </row>
    <row r="10" ht="12.75">
      <c r="A10" s="10" t="s">
        <v>45</v>
      </c>
    </row>
    <row r="11" spans="1:4" ht="12.75">
      <c r="A11" s="32" t="s">
        <v>46</v>
      </c>
      <c r="B11" s="33"/>
      <c r="C11" s="33"/>
      <c r="D11" s="33"/>
    </row>
    <row r="12" spans="1:4" ht="12.75">
      <c r="A12" s="33"/>
      <c r="B12" s="33"/>
      <c r="C12" s="33"/>
      <c r="D12" s="33"/>
    </row>
    <row r="13" spans="1:4" ht="35.25" customHeight="1">
      <c r="A13" s="33"/>
      <c r="B13" s="33"/>
      <c r="C13" s="33"/>
      <c r="D13" s="33"/>
    </row>
    <row r="14" ht="12.75">
      <c r="A14" s="2"/>
    </row>
    <row r="15" spans="1:4" ht="12.75">
      <c r="A15" s="31" t="s">
        <v>47</v>
      </c>
      <c r="B15" s="31"/>
      <c r="C15" s="31"/>
      <c r="D15" s="31"/>
    </row>
    <row r="16" spans="1:4" ht="102" customHeight="1">
      <c r="A16" s="31"/>
      <c r="B16" s="31"/>
      <c r="C16" s="31"/>
      <c r="D16" s="31"/>
    </row>
    <row r="17" spans="1:4" ht="16.5" customHeight="1">
      <c r="A17" s="11"/>
      <c r="B17" s="11"/>
      <c r="C17" s="11"/>
      <c r="D17" s="11"/>
    </row>
    <row r="18" spans="1:4" ht="16.5" customHeight="1">
      <c r="A18" s="34" t="s">
        <v>48</v>
      </c>
      <c r="B18" s="34"/>
      <c r="C18" s="34"/>
      <c r="D18" s="34"/>
    </row>
    <row r="19" spans="1:4" ht="5.25" customHeight="1" hidden="1">
      <c r="A19" s="34"/>
      <c r="B19" s="34"/>
      <c r="C19" s="34"/>
      <c r="D19" s="34"/>
    </row>
    <row r="20" spans="1:4" ht="14.25" customHeight="1">
      <c r="A20" s="35" t="s">
        <v>12</v>
      </c>
      <c r="B20" s="35"/>
      <c r="C20" s="35"/>
      <c r="D20" s="35"/>
    </row>
    <row r="21" spans="1:4" ht="5.25" customHeight="1">
      <c r="A21" s="35"/>
      <c r="B21" s="35"/>
      <c r="C21" s="35"/>
      <c r="D21" s="35"/>
    </row>
    <row r="22" spans="1:4" ht="5.25" customHeight="1">
      <c r="A22" s="12"/>
      <c r="B22" s="12"/>
      <c r="C22" s="12"/>
      <c r="D22" s="12"/>
    </row>
    <row r="23" spans="1:4" ht="5.25" customHeight="1">
      <c r="A23" s="12"/>
      <c r="B23" s="12"/>
      <c r="C23" s="12"/>
      <c r="D23" s="12"/>
    </row>
    <row r="24" ht="12.75">
      <c r="A24" s="10"/>
    </row>
    <row r="25" ht="12.75">
      <c r="A25" s="10" t="s">
        <v>49</v>
      </c>
    </row>
    <row r="26" ht="12.75">
      <c r="A26" s="10"/>
    </row>
    <row r="27" ht="12.75">
      <c r="A27">
        <f>300*25132</f>
        <v>7539600</v>
      </c>
    </row>
    <row r="28" ht="12.75">
      <c r="A28" s="4" t="s">
        <v>0</v>
      </c>
    </row>
    <row r="29" ht="12.75">
      <c r="A29" s="10" t="s">
        <v>50</v>
      </c>
    </row>
    <row r="30" ht="12.75">
      <c r="A30" s="10" t="s">
        <v>55</v>
      </c>
    </row>
    <row r="31" ht="12.75">
      <c r="A31" s="10" t="s">
        <v>51</v>
      </c>
    </row>
    <row r="32" ht="12.75">
      <c r="A32" s="10" t="s">
        <v>42</v>
      </c>
    </row>
    <row r="33" ht="12.75">
      <c r="A33" s="10" t="s">
        <v>38</v>
      </c>
    </row>
    <row r="34" ht="12.75">
      <c r="A34" s="10" t="s">
        <v>13</v>
      </c>
    </row>
    <row r="35" ht="12.75">
      <c r="A35" s="10" t="s">
        <v>14</v>
      </c>
    </row>
    <row r="36" ht="12.75">
      <c r="A36" s="10" t="s">
        <v>15</v>
      </c>
    </row>
    <row r="37" ht="12.75">
      <c r="A37" s="10" t="s">
        <v>16</v>
      </c>
    </row>
    <row r="38" ht="12.75">
      <c r="A38" s="10" t="s">
        <v>52</v>
      </c>
    </row>
    <row r="39" ht="12.75">
      <c r="A39" s="10" t="s">
        <v>57</v>
      </c>
    </row>
    <row r="40" ht="12.75">
      <c r="A40" s="10"/>
    </row>
    <row r="41" ht="12.75">
      <c r="A41" s="10"/>
    </row>
    <row r="42" ht="12.75">
      <c r="A42" s="10" t="s">
        <v>53</v>
      </c>
    </row>
    <row r="43" ht="12.75">
      <c r="A43" t="s">
        <v>1</v>
      </c>
    </row>
    <row r="45" spans="1:5" ht="15.75">
      <c r="A45" s="25" t="s">
        <v>2</v>
      </c>
      <c r="B45" s="25"/>
      <c r="C45" s="25"/>
      <c r="D45" s="25"/>
      <c r="E45" s="24">
        <v>2000000</v>
      </c>
    </row>
    <row r="46" spans="1:5" ht="13.5" thickBot="1">
      <c r="A46" s="10" t="s">
        <v>11</v>
      </c>
      <c r="E46" s="7">
        <v>0</v>
      </c>
    </row>
    <row r="47" spans="1:5" ht="12.75">
      <c r="A47" t="s">
        <v>3</v>
      </c>
      <c r="E47" s="6">
        <f>+E45+E46</f>
        <v>2000000</v>
      </c>
    </row>
    <row r="48" ht="12.75">
      <c r="E48" s="6">
        <v>9232000</v>
      </c>
    </row>
    <row r="49" spans="1:5" ht="12.75">
      <c r="A49" t="s">
        <v>10</v>
      </c>
      <c r="E49" s="6">
        <f>+E45</f>
        <v>2000000</v>
      </c>
    </row>
    <row r="50" ht="12.75">
      <c r="E50" s="6"/>
    </row>
    <row r="51" spans="1:5" ht="12.75">
      <c r="A51" s="10" t="s">
        <v>39</v>
      </c>
      <c r="E51" s="6"/>
    </row>
    <row r="52" spans="2:5" ht="12.75">
      <c r="B52" s="10" t="s">
        <v>56</v>
      </c>
      <c r="E52" s="6">
        <f>-(+(E45*40%)*28.5%)</f>
        <v>-227999.99999999997</v>
      </c>
    </row>
    <row r="53" spans="2:5" ht="12.75">
      <c r="B53" s="10" t="s">
        <v>40</v>
      </c>
      <c r="E53" s="6"/>
    </row>
    <row r="54" spans="2:5" ht="12.75">
      <c r="B54" s="10" t="s">
        <v>17</v>
      </c>
      <c r="E54" s="6"/>
    </row>
    <row r="55" ht="12.75">
      <c r="E55" s="6"/>
    </row>
    <row r="56" spans="1:5" ht="13.5" thickBot="1">
      <c r="A56" s="10" t="s">
        <v>41</v>
      </c>
      <c r="E56" s="7">
        <v>0</v>
      </c>
    </row>
    <row r="57" ht="12.75">
      <c r="E57" s="1"/>
    </row>
    <row r="58" spans="4:5" ht="12.75">
      <c r="D58" t="s">
        <v>6</v>
      </c>
      <c r="E58" s="1">
        <f>SUM(E49:E56)</f>
        <v>1772000</v>
      </c>
    </row>
    <row r="59" spans="4:5" ht="12.75">
      <c r="D59" s="10" t="s">
        <v>18</v>
      </c>
      <c r="E59" s="1"/>
    </row>
    <row r="60" spans="4:5" ht="12.75">
      <c r="D60" s="10" t="s">
        <v>19</v>
      </c>
      <c r="E60" s="1"/>
    </row>
    <row r="61" ht="12.75">
      <c r="E61" s="1"/>
    </row>
    <row r="62" ht="12.75">
      <c r="D62" s="10" t="s">
        <v>36</v>
      </c>
    </row>
    <row r="63" spans="4:5" ht="12.75">
      <c r="D63" s="10" t="s">
        <v>37</v>
      </c>
      <c r="E63" s="17" t="b">
        <f>IF(E86&gt;0,E86,IF(E87&gt;0,E87,IF(E88&gt;0,E88,0)))</f>
        <v>0</v>
      </c>
    </row>
    <row r="64" ht="12.75">
      <c r="E64" s="9"/>
    </row>
    <row r="65" ht="12.75">
      <c r="E65" s="1"/>
    </row>
    <row r="66" spans="4:5" ht="12.75">
      <c r="D66" t="s">
        <v>7</v>
      </c>
      <c r="E66" s="1">
        <f>+E45</f>
        <v>2000000</v>
      </c>
    </row>
    <row r="67" spans="4:5" ht="12.75">
      <c r="D67" t="s">
        <v>4</v>
      </c>
      <c r="E67" s="1"/>
    </row>
    <row r="68" spans="4:5" ht="12.75">
      <c r="D68" t="s">
        <v>5</v>
      </c>
      <c r="E68" s="5"/>
    </row>
    <row r="69" ht="12.75">
      <c r="E69" s="5"/>
    </row>
    <row r="70" spans="4:5" ht="13.5" thickBot="1">
      <c r="D70" t="s">
        <v>8</v>
      </c>
      <c r="E70" s="8">
        <v>0</v>
      </c>
    </row>
    <row r="72" spans="4:5" ht="12.75">
      <c r="D72" t="s">
        <v>9</v>
      </c>
      <c r="E72" s="9">
        <f>+E66*E70</f>
        <v>0</v>
      </c>
    </row>
    <row r="76" ht="12.75">
      <c r="A76" s="10" t="s">
        <v>20</v>
      </c>
    </row>
    <row r="77" ht="12.75">
      <c r="A77" s="10" t="s">
        <v>21</v>
      </c>
    </row>
    <row r="79" spans="1:3" ht="12.75">
      <c r="A79" s="10" t="s">
        <v>35</v>
      </c>
      <c r="C79" s="16">
        <v>25132</v>
      </c>
    </row>
    <row r="80" spans="1:3" ht="12.75">
      <c r="A80" s="10"/>
      <c r="C80" s="16"/>
    </row>
    <row r="81" spans="1:3" ht="27" customHeight="1">
      <c r="A81" s="31" t="s">
        <v>54</v>
      </c>
      <c r="B81" s="31"/>
      <c r="C81" s="13">
        <f>+E58/C79</f>
        <v>70.50771924240013</v>
      </c>
    </row>
    <row r="83" spans="1:6" ht="38.25" customHeight="1">
      <c r="A83" s="30" t="s">
        <v>22</v>
      </c>
      <c r="B83" s="30"/>
      <c r="C83" s="28" t="s">
        <v>23</v>
      </c>
      <c r="D83" s="28" t="s">
        <v>24</v>
      </c>
      <c r="E83" s="28" t="s">
        <v>25</v>
      </c>
      <c r="F83" s="27" t="s">
        <v>59</v>
      </c>
    </row>
    <row r="84" spans="1:6" ht="12.75">
      <c r="A84" s="20" t="s">
        <v>26</v>
      </c>
      <c r="B84" s="20" t="s">
        <v>27</v>
      </c>
      <c r="C84" s="29"/>
      <c r="D84" s="29"/>
      <c r="E84" s="29"/>
      <c r="F84" s="27"/>
    </row>
    <row r="85" spans="1:6" ht="12.75">
      <c r="A85" s="18">
        <v>0</v>
      </c>
      <c r="B85" s="18">
        <v>95</v>
      </c>
      <c r="C85" s="19">
        <v>0</v>
      </c>
      <c r="D85" s="21" t="s">
        <v>28</v>
      </c>
      <c r="E85" s="23">
        <v>0</v>
      </c>
      <c r="F85" s="26">
        <f>E85/$E$58</f>
        <v>0</v>
      </c>
    </row>
    <row r="86" spans="1:7" ht="25.5">
      <c r="A86" s="18" t="s">
        <v>29</v>
      </c>
      <c r="B86" s="18">
        <v>150</v>
      </c>
      <c r="C86" s="19">
        <v>0.19</v>
      </c>
      <c r="D86" s="22" t="s">
        <v>30</v>
      </c>
      <c r="E86" s="23" t="b">
        <f>IF($C$81&gt;95,(IF($C$81&lt;=150,ROUND(((($C$81-95)*19%)*$C$79),-3),0)))</f>
        <v>0</v>
      </c>
      <c r="F86" s="26">
        <f>E86/$E$58</f>
        <v>0</v>
      </c>
      <c r="G86" s="13"/>
    </row>
    <row r="87" spans="1:6" ht="25.5">
      <c r="A87" s="18" t="s">
        <v>31</v>
      </c>
      <c r="B87" s="18">
        <v>360</v>
      </c>
      <c r="C87" s="19">
        <v>0.28</v>
      </c>
      <c r="D87" s="22" t="s">
        <v>32</v>
      </c>
      <c r="E87" s="23" t="b">
        <f>IF($C$81&gt;150,IF($C$81&lt;=360,ROUND(((($C$81-150)*28%)*$C$79)+(10*$C$79),-3),0))</f>
        <v>0</v>
      </c>
      <c r="F87" s="26">
        <f>E87/$E$58</f>
        <v>0</v>
      </c>
    </row>
    <row r="88" spans="1:7" ht="25.5">
      <c r="A88" s="18" t="s">
        <v>33</v>
      </c>
      <c r="B88" s="18" t="s">
        <v>34</v>
      </c>
      <c r="C88" s="19">
        <v>0.33</v>
      </c>
      <c r="D88" s="22" t="s">
        <v>58</v>
      </c>
      <c r="E88" s="23">
        <f>IF($C$81&gt;360,ROUND(((($C$81-360)*33%)*$C$79)+(69*$C$79),-3),0)</f>
        <v>0</v>
      </c>
      <c r="F88" s="26">
        <f>E88/$E$58</f>
        <v>0</v>
      </c>
      <c r="G88" s="15"/>
    </row>
    <row r="89" ht="12.75">
      <c r="G89" s="15"/>
    </row>
    <row r="90" spans="3:7" ht="12.75">
      <c r="C90" s="15"/>
      <c r="D90" s="15"/>
      <c r="F90" s="13"/>
      <c r="G90" s="15"/>
    </row>
    <row r="91" spans="6:7" ht="12.75">
      <c r="F91" s="15"/>
      <c r="G91" s="15"/>
    </row>
    <row r="92" spans="3:4" ht="12.75">
      <c r="C92" s="15"/>
      <c r="D92" s="15"/>
    </row>
  </sheetData>
  <sheetProtection/>
  <mergeCells count="10">
    <mergeCell ref="A11:D13"/>
    <mergeCell ref="A15:D16"/>
    <mergeCell ref="A18:D19"/>
    <mergeCell ref="A20:D21"/>
    <mergeCell ref="F83:F84"/>
    <mergeCell ref="C83:C84"/>
    <mergeCell ref="D83:D84"/>
    <mergeCell ref="E83:E84"/>
    <mergeCell ref="A83:B83"/>
    <mergeCell ref="A81:B81"/>
  </mergeCells>
  <hyperlinks>
    <hyperlink ref="A20:D21" r:id="rId1" display="http://actualicese.com/actualidad/2011/06/20/nueva-ley-del-plan-nacional-de-desarrollo-modifica-la-retencion-en-la-fuente-para-trabajadores-independientes/"/>
  </hyperlinks>
  <printOptions horizontalCentered="1" verticalCentered="1"/>
  <pageMargins left="0.7874015748031497" right="0.7874015748031497" top="0.984251968503937" bottom="0.984251968503937" header="0" footer="0"/>
  <pageSetup blackAndWhite="1" fitToHeight="1" fitToWidth="1" horizontalDpi="300" verticalDpi="300" orientation="portrait" scale="69" r:id="rId6"/>
  <drawing r:id="rId4"/>
  <legacyDrawing r:id="rId3"/>
  <pictur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Judavi</cp:lastModifiedBy>
  <cp:lastPrinted>2007-03-01T02:10:57Z</cp:lastPrinted>
  <dcterms:created xsi:type="dcterms:W3CDTF">2006-05-09T22:10:03Z</dcterms:created>
  <dcterms:modified xsi:type="dcterms:W3CDTF">2011-08-30T16:03:32Z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